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/>
  <bookViews>
    <workbookView xWindow="0" yWindow="60" windowWidth="21840" windowHeight="12555"/>
  </bookViews>
  <sheets>
    <sheet name="汇总" sheetId="2" r:id="rId1"/>
    <sheet name="Sheet3" sheetId="3" r:id="rId2"/>
  </sheets>
  <definedNames>
    <definedName name="_xlnm.Print_Titles" localSheetId="0">汇总!$1:$7</definedName>
  </definedNames>
  <calcPr calcId="145621"/>
</workbook>
</file>

<file path=xl/calcChain.xml><?xml version="1.0" encoding="utf-8"?>
<calcChain xmlns="http://schemas.openxmlformats.org/spreadsheetml/2006/main">
  <c r="F18" i="2"/>
  <c r="D18" s="1"/>
  <c r="L17"/>
  <c r="L18"/>
  <c r="L19"/>
  <c r="L20"/>
  <c r="L16"/>
  <c r="L15"/>
  <c r="L8" s="1"/>
  <c r="L9"/>
  <c r="Q16"/>
  <c r="Q17"/>
  <c r="Q18"/>
  <c r="Q19"/>
  <c r="Q20"/>
  <c r="Q15"/>
  <c r="Q9"/>
  <c r="Q8" l="1"/>
  <c r="H9"/>
  <c r="G9"/>
  <c r="F9" s="1"/>
  <c r="D9" s="1"/>
  <c r="H8"/>
  <c r="J8"/>
  <c r="M8"/>
  <c r="N8"/>
  <c r="O8"/>
  <c r="P8"/>
  <c r="R8"/>
  <c r="S8"/>
  <c r="T8"/>
  <c r="E15"/>
  <c r="K15"/>
  <c r="G15" s="1"/>
  <c r="F15" s="1"/>
  <c r="D15" s="1"/>
  <c r="E16"/>
  <c r="I16"/>
  <c r="G16" s="1"/>
  <c r="F16" s="1"/>
  <c r="D16" s="1"/>
  <c r="E17"/>
  <c r="I17"/>
  <c r="K17"/>
  <c r="E19"/>
  <c r="K19"/>
  <c r="G19" s="1"/>
  <c r="F19" s="1"/>
  <c r="D19" s="1"/>
  <c r="E20"/>
  <c r="I20"/>
  <c r="K20"/>
  <c r="K8" l="1"/>
  <c r="G17"/>
  <c r="F17" s="1"/>
  <c r="D17" s="1"/>
  <c r="E8"/>
  <c r="G20"/>
  <c r="F20" s="1"/>
  <c r="D20" s="1"/>
  <c r="I8"/>
  <c r="G8" l="1"/>
  <c r="F8" s="1"/>
  <c r="D8" s="1"/>
</calcChain>
</file>

<file path=xl/sharedStrings.xml><?xml version="1.0" encoding="utf-8"?>
<sst xmlns="http://schemas.openxmlformats.org/spreadsheetml/2006/main" count="52" uniqueCount="45">
  <si>
    <t>单位：万亩、万株、万元</t>
  </si>
  <si>
    <t>序号</t>
  </si>
  <si>
    <t>单位</t>
  </si>
  <si>
    <t>合计</t>
  </si>
  <si>
    <t>森林资源管护支出</t>
  </si>
  <si>
    <t>森林资源培育支出</t>
  </si>
  <si>
    <t>生态保护体系建设支出</t>
  </si>
  <si>
    <t>资金小计</t>
  </si>
  <si>
    <t>国家级生态公益林效益补偿</t>
  </si>
  <si>
    <t>良种繁育补助</t>
  </si>
  <si>
    <t>良种苗木培育补助</t>
  </si>
  <si>
    <t>林业有害生物防治补助</t>
  </si>
  <si>
    <t>湿地保护与恢复补助</t>
  </si>
  <si>
    <t>金额</t>
  </si>
  <si>
    <t>国有国家级公益林管护面积</t>
  </si>
  <si>
    <t>集体和个人国家级公益林管护面积</t>
  </si>
  <si>
    <t>国有实施管护抚育面积</t>
  </si>
  <si>
    <t>良种苗木培育任务数量</t>
  </si>
  <si>
    <t>林业有害生物防治面积</t>
  </si>
  <si>
    <t>项目名称</t>
  </si>
  <si>
    <t>江海区</t>
  </si>
  <si>
    <t>新会区</t>
  </si>
  <si>
    <t>台山市</t>
  </si>
  <si>
    <t>开平市</t>
  </si>
  <si>
    <t>恩平市</t>
  </si>
  <si>
    <t>鹤山市</t>
  </si>
  <si>
    <t>江门市2020年林业改革发展资金分配方案及任务清单</t>
    <phoneticPr fontId="1" type="noConversion"/>
  </si>
  <si>
    <t>广东台山镇海湾红树林国家湿地公园湿地保护与修复</t>
    <phoneticPr fontId="1" type="noConversion"/>
  </si>
  <si>
    <t>江门开平孔雀湖国家湿地公园湿地保护与修复</t>
    <phoneticPr fontId="1" type="noConversion"/>
  </si>
  <si>
    <t>序号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</si>
  <si>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</si>
  <si>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</si>
  <si>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</si>
  <si>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</si>
  <si>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</si>
  <si>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</si>
  <si>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</si>
  <si>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市本级小计</t>
    <phoneticPr fontId="1" type="noConversion"/>
  </si>
  <si>
    <t>江门市合计</t>
    <phoneticPr fontId="1" type="noConversion"/>
  </si>
  <si>
    <t>其中：江门市古斗林场</t>
    <phoneticPr fontId="1" type="noConversion"/>
  </si>
  <si>
    <r>
      <t xml:space="preserve"> </t>
    </r>
    <r>
      <rPr>
        <sz val="11"/>
        <rFont val="宋体"/>
        <charset val="134"/>
      </rPr>
      <t xml:space="preserve">     </t>
    </r>
    <r>
      <rPr>
        <sz val="11"/>
        <rFont val="宋体"/>
        <charset val="134"/>
      </rPr>
      <t>江门市古兜山林场</t>
    </r>
    <phoneticPr fontId="1" type="noConversion"/>
  </si>
  <si>
    <r>
      <t xml:space="preserve"> </t>
    </r>
    <r>
      <rPr>
        <sz val="11"/>
        <rFont val="宋体"/>
        <charset val="134"/>
      </rPr>
      <t xml:space="preserve">     </t>
    </r>
    <r>
      <rPr>
        <sz val="11"/>
        <rFont val="宋体"/>
        <charset val="134"/>
      </rPr>
      <t>江门市大沙林场</t>
    </r>
    <phoneticPr fontId="1" type="noConversion"/>
  </si>
  <si>
    <r>
      <t xml:space="preserve"> </t>
    </r>
    <r>
      <rPr>
        <sz val="11"/>
        <rFont val="宋体"/>
        <charset val="134"/>
      </rPr>
      <t xml:space="preserve">     </t>
    </r>
    <r>
      <rPr>
        <sz val="11"/>
        <rFont val="宋体"/>
        <charset val="134"/>
      </rPr>
      <t>江门市四堡林场</t>
    </r>
    <phoneticPr fontId="1" type="noConversion"/>
  </si>
  <si>
    <r>
      <t xml:space="preserve"> </t>
    </r>
    <r>
      <rPr>
        <sz val="11"/>
        <rFont val="宋体"/>
        <charset val="134"/>
      </rPr>
      <t xml:space="preserve">     </t>
    </r>
    <r>
      <rPr>
        <sz val="11"/>
        <rFont val="宋体"/>
        <charset val="134"/>
      </rPr>
      <t>江门市西坑林场</t>
    </r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</si>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</sst>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_ "/>
    <numFmt numFmtId="177" formatCode="0.00_ 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A1:U21"/>
  <sheetViews>
    <sheetView showZeros="0" tabSelected="1" topLeftCell="B1" zoomScaleSheetLayoutView="100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R23" sqref="R23"/>
    </sheetView>
  </sheetViews>
  <sheetFormatPr defaultRowHeight="13.5"/>
  <cols>
    <col min="1" max="1" width="11.5" style="6" hidden="1" customWidth="1"/>
    <col min="2" max="2" width="5.875" style="6" customWidth="1"/>
    <col min="3" max="3" width="23" style="7" customWidth="1"/>
    <col min="4" max="4" width="12.125" style="6" customWidth="1"/>
    <col min="5" max="5" width="11.625" style="6" hidden="1" customWidth="1"/>
    <col min="6" max="6" width="11.625" style="6" customWidth="1"/>
    <col min="7" max="7" width="10.375" style="6" bestFit="1" customWidth="1"/>
    <col min="8" max="8" width="12.75" style="6" bestFit="1" customWidth="1"/>
    <col min="9" max="9" width="12.75" style="6" hidden="1" customWidth="1"/>
    <col min="10" max="10" width="13.5" style="6" customWidth="1"/>
    <col min="11" max="11" width="12.625" style="6" hidden="1" customWidth="1"/>
    <col min="12" max="12" width="9" style="6" customWidth="1"/>
    <col min="13" max="20" width="9" style="6"/>
    <col min="21" max="21" width="16.875" style="6" customWidth="1"/>
    <col min="22" max="16384" width="9" style="6"/>
  </cols>
  <sheetData>
    <row r="1" spans="1:21" ht="33" customHeight="1">
      <c r="A1" s="26" t="s">
        <v>44</v>
      </c>
      <c r="B1" s="26"/>
      <c r="C1" s="26"/>
      <c r="D1" s="26"/>
    </row>
    <row r="2" spans="1:21" ht="25.5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1.75" customHeight="1">
      <c r="A3" s="4"/>
      <c r="B3" s="4"/>
      <c r="C3" s="4"/>
      <c r="D3" s="4"/>
      <c r="E3" s="4"/>
      <c r="F3" s="4"/>
      <c r="G3" s="4"/>
      <c r="H3" s="4"/>
      <c r="I3" s="19"/>
      <c r="J3" s="19"/>
      <c r="K3" s="19"/>
      <c r="Q3" s="20" t="s">
        <v>0</v>
      </c>
      <c r="R3" s="20"/>
      <c r="S3" s="20"/>
    </row>
    <row r="4" spans="1:21" ht="27" customHeight="1">
      <c r="A4" s="23" t="s">
        <v>1</v>
      </c>
      <c r="B4" s="23" t="s">
        <v>29</v>
      </c>
      <c r="C4" s="23" t="s">
        <v>2</v>
      </c>
      <c r="D4" s="23" t="s">
        <v>3</v>
      </c>
      <c r="E4" s="21" t="s">
        <v>4</v>
      </c>
      <c r="F4" s="22"/>
      <c r="G4" s="22"/>
      <c r="H4" s="22"/>
      <c r="I4" s="22"/>
      <c r="J4" s="22"/>
      <c r="K4" s="22"/>
      <c r="L4" s="21" t="s">
        <v>5</v>
      </c>
      <c r="M4" s="22"/>
      <c r="N4" s="22"/>
      <c r="O4" s="22"/>
      <c r="P4" s="22"/>
      <c r="Q4" s="16" t="s">
        <v>6</v>
      </c>
      <c r="R4" s="16"/>
      <c r="S4" s="16"/>
      <c r="T4" s="16"/>
      <c r="U4" s="16"/>
    </row>
    <row r="5" spans="1:21" ht="30" customHeight="1">
      <c r="A5" s="24"/>
      <c r="B5" s="24"/>
      <c r="C5" s="24"/>
      <c r="D5" s="24"/>
      <c r="E5" s="3"/>
      <c r="F5" s="23" t="s">
        <v>7</v>
      </c>
      <c r="G5" s="16" t="s">
        <v>8</v>
      </c>
      <c r="H5" s="16"/>
      <c r="I5" s="16"/>
      <c r="J5" s="16"/>
      <c r="K5" s="3"/>
      <c r="L5" s="16" t="s">
        <v>7</v>
      </c>
      <c r="M5" s="16" t="s">
        <v>9</v>
      </c>
      <c r="N5" s="16"/>
      <c r="O5" s="16" t="s">
        <v>10</v>
      </c>
      <c r="P5" s="16"/>
      <c r="Q5" s="16" t="s">
        <v>7</v>
      </c>
      <c r="R5" s="16" t="s">
        <v>11</v>
      </c>
      <c r="S5" s="16"/>
      <c r="T5" s="16" t="s">
        <v>12</v>
      </c>
      <c r="U5" s="16"/>
    </row>
    <row r="6" spans="1:21" ht="24.95" customHeight="1">
      <c r="A6" s="24"/>
      <c r="B6" s="24"/>
      <c r="C6" s="24"/>
      <c r="D6" s="24"/>
      <c r="E6" s="3" t="s">
        <v>13</v>
      </c>
      <c r="F6" s="24"/>
      <c r="G6" s="16" t="s">
        <v>13</v>
      </c>
      <c r="H6" s="16" t="s">
        <v>14</v>
      </c>
      <c r="I6" s="16"/>
      <c r="J6" s="16" t="s">
        <v>15</v>
      </c>
      <c r="K6" s="16"/>
      <c r="L6" s="16"/>
      <c r="M6" s="16" t="s">
        <v>13</v>
      </c>
      <c r="N6" s="16" t="s">
        <v>16</v>
      </c>
      <c r="O6" s="16" t="s">
        <v>13</v>
      </c>
      <c r="P6" s="16" t="s">
        <v>17</v>
      </c>
      <c r="Q6" s="16"/>
      <c r="R6" s="16" t="s">
        <v>13</v>
      </c>
      <c r="S6" s="16" t="s">
        <v>18</v>
      </c>
      <c r="T6" s="16" t="s">
        <v>13</v>
      </c>
      <c r="U6" s="16" t="s">
        <v>19</v>
      </c>
    </row>
    <row r="7" spans="1:21" ht="24.95" customHeight="1">
      <c r="A7" s="25"/>
      <c r="B7" s="25"/>
      <c r="C7" s="25"/>
      <c r="D7" s="25"/>
      <c r="E7" s="3"/>
      <c r="F7" s="2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35.1" customHeight="1">
      <c r="A8" s="3"/>
      <c r="B8" s="3"/>
      <c r="C8" s="3" t="s">
        <v>38</v>
      </c>
      <c r="D8" s="3">
        <f>F8+L8+Q8</f>
        <v>1996.6599999999999</v>
      </c>
      <c r="E8" s="3">
        <f>E15+E16+E17+E19+E20</f>
        <v>55.119599999999991</v>
      </c>
      <c r="F8" s="3">
        <f>G8</f>
        <v>1056.6599999999999</v>
      </c>
      <c r="G8" s="3">
        <f>G10+G11+G15+G17+G19+G20</f>
        <v>1056.6599999999999</v>
      </c>
      <c r="H8" s="8">
        <f>H10+H11+H17+H20</f>
        <v>18.8459</v>
      </c>
      <c r="I8" s="3">
        <f t="shared" ref="I8:T8" si="0">I15+I16+I17+I19+I20+I9+I18</f>
        <v>8.57</v>
      </c>
      <c r="J8" s="3">
        <f t="shared" si="0"/>
        <v>54.262699999999995</v>
      </c>
      <c r="K8" s="3">
        <f t="shared" si="0"/>
        <v>868.19999999999993</v>
      </c>
      <c r="L8" s="3">
        <f>L15+L16+L17+L19+L20+L9+L18</f>
        <v>280</v>
      </c>
      <c r="M8" s="3">
        <f t="shared" si="0"/>
        <v>245</v>
      </c>
      <c r="N8" s="3">
        <f t="shared" si="0"/>
        <v>0.35</v>
      </c>
      <c r="O8" s="3">
        <f t="shared" si="0"/>
        <v>35</v>
      </c>
      <c r="P8" s="3">
        <f t="shared" si="0"/>
        <v>70</v>
      </c>
      <c r="Q8" s="3">
        <f>Q15+Q16+Q17+Q19+Q20+Q9+Q18</f>
        <v>660</v>
      </c>
      <c r="R8" s="3">
        <f t="shared" si="0"/>
        <v>160</v>
      </c>
      <c r="S8" s="3">
        <f t="shared" si="0"/>
        <v>0.8</v>
      </c>
      <c r="T8" s="3">
        <f t="shared" si="0"/>
        <v>500</v>
      </c>
      <c r="U8" s="3"/>
    </row>
    <row r="9" spans="1:21" ht="33.75" customHeight="1">
      <c r="A9" s="3"/>
      <c r="B9" s="3" t="s">
        <v>30</v>
      </c>
      <c r="C9" s="5" t="s">
        <v>37</v>
      </c>
      <c r="D9" s="13">
        <f>F9+L9+Q9</f>
        <v>224.89</v>
      </c>
      <c r="E9" s="5"/>
      <c r="F9" s="3">
        <f>G9</f>
        <v>179.89</v>
      </c>
      <c r="G9" s="5">
        <f>G10+G11</f>
        <v>179.89</v>
      </c>
      <c r="H9" s="5">
        <f>H10+H11</f>
        <v>17.989000000000001</v>
      </c>
      <c r="I9" s="5"/>
      <c r="J9" s="5"/>
      <c r="K9" s="5"/>
      <c r="L9" s="3">
        <f>M9+O9</f>
        <v>25</v>
      </c>
      <c r="M9" s="5">
        <v>25</v>
      </c>
      <c r="N9" s="5">
        <v>0.03</v>
      </c>
      <c r="O9" s="5"/>
      <c r="P9" s="5"/>
      <c r="Q9" s="2">
        <f>R9+T9</f>
        <v>20</v>
      </c>
      <c r="R9" s="5">
        <v>20</v>
      </c>
      <c r="S9" s="5">
        <v>0.1</v>
      </c>
      <c r="T9" s="5"/>
      <c r="U9" s="5"/>
    </row>
    <row r="10" spans="1:21" ht="33.75" customHeight="1">
      <c r="A10" s="3">
        <v>1</v>
      </c>
      <c r="B10" s="3"/>
      <c r="C10" s="12" t="s">
        <v>39</v>
      </c>
      <c r="D10" s="3">
        <v>42.86</v>
      </c>
      <c r="E10" s="5"/>
      <c r="F10" s="3">
        <v>42.86</v>
      </c>
      <c r="G10" s="5">
        <v>42.86</v>
      </c>
      <c r="H10" s="5">
        <v>4.2858000000000001</v>
      </c>
      <c r="I10" s="5"/>
      <c r="J10" s="5"/>
      <c r="K10" s="5"/>
      <c r="L10" s="3"/>
      <c r="M10" s="5"/>
      <c r="N10" s="5"/>
      <c r="O10" s="5"/>
      <c r="P10" s="5"/>
      <c r="Q10" s="2"/>
      <c r="R10" s="5"/>
      <c r="S10" s="5"/>
      <c r="T10" s="5"/>
      <c r="U10" s="5"/>
    </row>
    <row r="11" spans="1:21" ht="33.75" customHeight="1">
      <c r="A11" s="3">
        <v>2</v>
      </c>
      <c r="B11" s="3"/>
      <c r="C11" s="12" t="s">
        <v>40</v>
      </c>
      <c r="D11" s="3">
        <v>137.03</v>
      </c>
      <c r="E11" s="5"/>
      <c r="F11" s="3">
        <v>137.03</v>
      </c>
      <c r="G11" s="5">
        <v>137.03</v>
      </c>
      <c r="H11" s="5">
        <v>13.703200000000001</v>
      </c>
      <c r="I11" s="5"/>
      <c r="J11" s="5"/>
      <c r="K11" s="5"/>
      <c r="L11" s="3"/>
      <c r="M11" s="5"/>
      <c r="N11" s="5"/>
      <c r="O11" s="5"/>
      <c r="P11" s="5"/>
      <c r="Q11" s="2"/>
      <c r="R11" s="5"/>
      <c r="S11" s="5"/>
      <c r="T11" s="5"/>
      <c r="U11" s="5"/>
    </row>
    <row r="12" spans="1:21" ht="33.75" customHeight="1">
      <c r="A12" s="3">
        <v>3</v>
      </c>
      <c r="B12" s="3"/>
      <c r="C12" s="12" t="s">
        <v>41</v>
      </c>
      <c r="D12" s="3">
        <v>25</v>
      </c>
      <c r="E12" s="5"/>
      <c r="F12" s="3"/>
      <c r="G12" s="5"/>
      <c r="H12" s="5"/>
      <c r="I12" s="5"/>
      <c r="J12" s="5"/>
      <c r="K12" s="5"/>
      <c r="L12" s="3">
        <v>25</v>
      </c>
      <c r="M12" s="5">
        <v>25</v>
      </c>
      <c r="N12" s="5">
        <v>0.03</v>
      </c>
      <c r="O12" s="5"/>
      <c r="P12" s="5"/>
      <c r="Q12" s="2"/>
      <c r="R12" s="5"/>
      <c r="S12" s="5"/>
      <c r="T12" s="5"/>
      <c r="U12" s="5"/>
    </row>
    <row r="13" spans="1:21" s="9" customFormat="1" ht="33.75" customHeight="1">
      <c r="A13" s="3">
        <v>4</v>
      </c>
      <c r="B13" s="3"/>
      <c r="C13" s="12" t="s">
        <v>42</v>
      </c>
      <c r="D13" s="3">
        <v>10</v>
      </c>
      <c r="E13" s="5"/>
      <c r="F13" s="3"/>
      <c r="G13" s="5"/>
      <c r="H13" s="5"/>
      <c r="I13" s="5"/>
      <c r="J13" s="5"/>
      <c r="K13" s="5"/>
      <c r="L13" s="3"/>
      <c r="M13" s="5"/>
      <c r="N13" s="5"/>
      <c r="O13" s="5"/>
      <c r="P13" s="5"/>
      <c r="Q13" s="2">
        <v>10</v>
      </c>
      <c r="R13" s="5">
        <v>10</v>
      </c>
      <c r="S13" s="5">
        <v>0.05</v>
      </c>
      <c r="T13" s="5"/>
      <c r="U13" s="5"/>
    </row>
    <row r="14" spans="1:21" s="9" customFormat="1" ht="33.75" customHeight="1">
      <c r="A14" s="3">
        <v>5</v>
      </c>
      <c r="B14" s="3"/>
      <c r="C14" s="12" t="s">
        <v>43</v>
      </c>
      <c r="D14" s="3">
        <v>10</v>
      </c>
      <c r="E14" s="5"/>
      <c r="F14" s="3"/>
      <c r="G14" s="5"/>
      <c r="H14" s="5"/>
      <c r="I14" s="5"/>
      <c r="J14" s="5"/>
      <c r="K14" s="5"/>
      <c r="L14" s="3"/>
      <c r="M14" s="5"/>
      <c r="N14" s="5"/>
      <c r="O14" s="5"/>
      <c r="P14" s="5"/>
      <c r="Q14" s="2">
        <v>10</v>
      </c>
      <c r="R14" s="5">
        <v>10</v>
      </c>
      <c r="S14" s="5">
        <v>0.05</v>
      </c>
      <c r="T14" s="5"/>
      <c r="U14" s="5"/>
    </row>
    <row r="15" spans="1:21" ht="36" customHeight="1">
      <c r="A15" s="5"/>
      <c r="B15" s="5" t="s">
        <v>31</v>
      </c>
      <c r="C15" s="5" t="s">
        <v>20</v>
      </c>
      <c r="D15" s="3">
        <f>F15+L15+Q15</f>
        <v>11.53</v>
      </c>
      <c r="E15" s="5">
        <f>H15+J15</f>
        <v>0.72089999999999999</v>
      </c>
      <c r="F15" s="3">
        <f>G15</f>
        <v>11.53</v>
      </c>
      <c r="G15" s="5">
        <f>I15+K15</f>
        <v>11.53</v>
      </c>
      <c r="H15" s="10"/>
      <c r="I15" s="11"/>
      <c r="J15" s="10">
        <v>0.72089999999999999</v>
      </c>
      <c r="K15" s="11">
        <f>ROUND(J15*16,2)</f>
        <v>11.53</v>
      </c>
      <c r="L15" s="3">
        <f>M15+O15</f>
        <v>0</v>
      </c>
      <c r="M15" s="5"/>
      <c r="N15" s="5"/>
      <c r="O15" s="5"/>
      <c r="P15" s="5"/>
      <c r="Q15" s="2">
        <f>R15+T15</f>
        <v>0</v>
      </c>
      <c r="R15" s="5"/>
      <c r="S15" s="5"/>
      <c r="T15" s="5"/>
      <c r="U15" s="5"/>
    </row>
    <row r="16" spans="1:21" ht="36" customHeight="1">
      <c r="A16" s="5"/>
      <c r="B16" s="5" t="s">
        <v>32</v>
      </c>
      <c r="C16" s="5" t="s">
        <v>21</v>
      </c>
      <c r="D16" s="13">
        <f t="shared" ref="D16:D20" si="1">F16+L16+Q16</f>
        <v>50</v>
      </c>
      <c r="E16" s="5">
        <f>H16+J16</f>
        <v>0</v>
      </c>
      <c r="F16" s="13">
        <f t="shared" ref="F16:F20" si="2">G16</f>
        <v>0</v>
      </c>
      <c r="G16" s="5">
        <f>I16+K16</f>
        <v>0</v>
      </c>
      <c r="H16" s="10"/>
      <c r="I16" s="11">
        <f>ROUND(H16*10,2)</f>
        <v>0</v>
      </c>
      <c r="J16" s="10"/>
      <c r="K16" s="11"/>
      <c r="L16" s="3">
        <f>M16+O16</f>
        <v>50</v>
      </c>
      <c r="M16" s="5">
        <v>50</v>
      </c>
      <c r="N16" s="5">
        <v>7.0000000000000007E-2</v>
      </c>
      <c r="O16" s="5"/>
      <c r="P16" s="5"/>
      <c r="Q16" s="14">
        <f t="shared" ref="Q16:Q20" si="3">R16+T16</f>
        <v>0</v>
      </c>
      <c r="R16" s="5"/>
      <c r="S16" s="5"/>
      <c r="T16" s="5"/>
      <c r="U16" s="5"/>
    </row>
    <row r="17" spans="1:21" ht="41.25" customHeight="1">
      <c r="A17" s="5"/>
      <c r="B17" s="5" t="s">
        <v>33</v>
      </c>
      <c r="C17" s="5" t="s">
        <v>22</v>
      </c>
      <c r="D17" s="13">
        <f t="shared" si="1"/>
        <v>1262.44</v>
      </c>
      <c r="E17" s="5">
        <f>H17+J17</f>
        <v>45.654799999999994</v>
      </c>
      <c r="F17" s="13">
        <f t="shared" si="2"/>
        <v>727.43999999999994</v>
      </c>
      <c r="G17" s="5">
        <f>I17+K17</f>
        <v>727.43999999999994</v>
      </c>
      <c r="H17" s="10">
        <v>0.50590000000000002</v>
      </c>
      <c r="I17" s="11">
        <f>ROUND(H17*10,2)</f>
        <v>5.0599999999999996</v>
      </c>
      <c r="J17" s="10">
        <v>45.148899999999998</v>
      </c>
      <c r="K17" s="11">
        <f>ROUND(J17*16,2)</f>
        <v>722.38</v>
      </c>
      <c r="L17" s="13">
        <f t="shared" ref="L17:L20" si="4">M17+O17</f>
        <v>205</v>
      </c>
      <c r="M17" s="5">
        <v>170</v>
      </c>
      <c r="N17" s="5">
        <v>0.25</v>
      </c>
      <c r="O17" s="5">
        <v>35</v>
      </c>
      <c r="P17" s="5">
        <v>70</v>
      </c>
      <c r="Q17" s="14">
        <f t="shared" si="3"/>
        <v>330</v>
      </c>
      <c r="R17" s="5">
        <v>30</v>
      </c>
      <c r="S17" s="5">
        <v>0.15</v>
      </c>
      <c r="T17" s="5">
        <v>300</v>
      </c>
      <c r="U17" s="15" t="s">
        <v>27</v>
      </c>
    </row>
    <row r="18" spans="1:21" ht="39.75" customHeight="1">
      <c r="A18" s="5"/>
      <c r="B18" s="5" t="s">
        <v>34</v>
      </c>
      <c r="C18" s="5" t="s">
        <v>23</v>
      </c>
      <c r="D18" s="13">
        <f t="shared" si="1"/>
        <v>230</v>
      </c>
      <c r="E18" s="5"/>
      <c r="F18" s="13">
        <f t="shared" si="2"/>
        <v>0</v>
      </c>
      <c r="G18" s="5"/>
      <c r="H18" s="10"/>
      <c r="I18" s="11"/>
      <c r="J18" s="10"/>
      <c r="K18" s="11"/>
      <c r="L18" s="13">
        <f t="shared" si="4"/>
        <v>0</v>
      </c>
      <c r="M18" s="5"/>
      <c r="N18" s="5"/>
      <c r="O18" s="5"/>
      <c r="P18" s="5"/>
      <c r="Q18" s="14">
        <f t="shared" si="3"/>
        <v>230</v>
      </c>
      <c r="R18" s="5">
        <v>30</v>
      </c>
      <c r="S18" s="5">
        <v>0.15</v>
      </c>
      <c r="T18" s="5">
        <v>200</v>
      </c>
      <c r="U18" s="15" t="s">
        <v>28</v>
      </c>
    </row>
    <row r="19" spans="1:21" ht="36" customHeight="1">
      <c r="A19" s="5"/>
      <c r="B19" s="5" t="s">
        <v>35</v>
      </c>
      <c r="C19" s="5" t="s">
        <v>24</v>
      </c>
      <c r="D19" s="13">
        <f>F19+L19+Q19</f>
        <v>173.54000000000002</v>
      </c>
      <c r="E19" s="5">
        <f>H19+J19</f>
        <v>7.7210999999999999</v>
      </c>
      <c r="F19" s="13">
        <f t="shared" si="2"/>
        <v>123.54</v>
      </c>
      <c r="G19" s="5">
        <f>I19+K19</f>
        <v>123.54</v>
      </c>
      <c r="H19" s="10"/>
      <c r="I19" s="11"/>
      <c r="J19" s="10">
        <v>7.7210999999999999</v>
      </c>
      <c r="K19" s="11">
        <f>ROUND(J19*16,2)</f>
        <v>123.54</v>
      </c>
      <c r="L19" s="13">
        <f t="shared" si="4"/>
        <v>0</v>
      </c>
      <c r="M19" s="5"/>
      <c r="N19" s="5"/>
      <c r="O19" s="5"/>
      <c r="P19" s="5"/>
      <c r="Q19" s="14">
        <f t="shared" si="3"/>
        <v>50</v>
      </c>
      <c r="R19" s="5">
        <v>50</v>
      </c>
      <c r="S19" s="5">
        <v>0.25</v>
      </c>
      <c r="T19" s="5"/>
      <c r="U19" s="5"/>
    </row>
    <row r="20" spans="1:21" ht="36" customHeight="1">
      <c r="A20" s="5"/>
      <c r="B20" s="5" t="s">
        <v>36</v>
      </c>
      <c r="C20" s="5" t="s">
        <v>25</v>
      </c>
      <c r="D20" s="13">
        <f t="shared" si="1"/>
        <v>44.26</v>
      </c>
      <c r="E20" s="5">
        <f>H20+J20</f>
        <v>1.0227999999999999</v>
      </c>
      <c r="F20" s="13">
        <f t="shared" si="2"/>
        <v>14.26</v>
      </c>
      <c r="G20" s="5">
        <f>I20+K20</f>
        <v>14.26</v>
      </c>
      <c r="H20" s="10">
        <v>0.35099999999999998</v>
      </c>
      <c r="I20" s="11">
        <f>ROUND(H20*10,2)</f>
        <v>3.51</v>
      </c>
      <c r="J20" s="10">
        <v>0.67179999999999995</v>
      </c>
      <c r="K20" s="11">
        <f>ROUND(J20*16,2)</f>
        <v>10.75</v>
      </c>
      <c r="L20" s="13">
        <f t="shared" si="4"/>
        <v>0</v>
      </c>
      <c r="M20" s="5"/>
      <c r="N20" s="5"/>
      <c r="O20" s="5"/>
      <c r="P20" s="5"/>
      <c r="Q20" s="14">
        <f t="shared" si="3"/>
        <v>30</v>
      </c>
      <c r="R20" s="5">
        <v>30</v>
      </c>
      <c r="S20" s="5">
        <v>0.15</v>
      </c>
      <c r="T20" s="5"/>
      <c r="U20" s="5"/>
    </row>
    <row r="21" spans="1:21" ht="32.25" customHeight="1">
      <c r="C21" s="17"/>
      <c r="D21" s="17"/>
      <c r="E21" s="17"/>
      <c r="F21" s="17"/>
    </row>
  </sheetData>
  <mergeCells count="31">
    <mergeCell ref="A1:D1"/>
    <mergeCell ref="O5:P5"/>
    <mergeCell ref="B4:B7"/>
    <mergeCell ref="T5:U5"/>
    <mergeCell ref="R5:S5"/>
    <mergeCell ref="H6:I7"/>
    <mergeCell ref="J6:K7"/>
    <mergeCell ref="S6:S7"/>
    <mergeCell ref="T6:T7"/>
    <mergeCell ref="G5:J5"/>
    <mergeCell ref="M5:N5"/>
    <mergeCell ref="O6:O7"/>
    <mergeCell ref="Q5:Q7"/>
    <mergeCell ref="R6:R7"/>
    <mergeCell ref="P6:P7"/>
    <mergeCell ref="M6:M7"/>
    <mergeCell ref="N6:N7"/>
    <mergeCell ref="L5:L7"/>
    <mergeCell ref="C21:F21"/>
    <mergeCell ref="A2:U2"/>
    <mergeCell ref="I3:K3"/>
    <mergeCell ref="Q3:S3"/>
    <mergeCell ref="E4:K4"/>
    <mergeCell ref="L4:P4"/>
    <mergeCell ref="Q4:U4"/>
    <mergeCell ref="A4:A7"/>
    <mergeCell ref="C4:C7"/>
    <mergeCell ref="D4:D7"/>
    <mergeCell ref="F5:F7"/>
    <mergeCell ref="G6:G7"/>
    <mergeCell ref="U6:U7"/>
  </mergeCells>
  <phoneticPr fontId="1" type="noConversion"/>
  <printOptions horizontalCentered="1"/>
  <pageMargins left="0.31496062992125984" right="0.31496062992125984" top="0.56000000000000005" bottom="0.35433070866141736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A30"/>
  <sheetViews>
    <sheetView zoomScaleSheetLayoutView="100" workbookViewId="0">
      <selection activeCell="H17" sqref="H17"/>
    </sheetView>
  </sheetViews>
  <sheetFormatPr defaultColWidth="9" defaultRowHeight="13.5"/>
  <cols>
    <col min="2" max="2" width="9.5" customWidth="1"/>
    <col min="3" max="3" width="10.5" customWidth="1"/>
    <col min="4" max="4" width="49.75" customWidth="1"/>
    <col min="5" max="5" width="10.75" customWidth="1"/>
  </cols>
  <sheetData>
    <row r="2" s="1" customFormat="1"/>
    <row r="3" s="1" customFormat="1"/>
    <row r="4" s="1" customFormat="1"/>
    <row r="5" s="1" customFormat="1"/>
    <row r="6" s="1" customFormat="1"/>
    <row r="7" s="1" customFormat="1"/>
    <row r="8" s="1" customFormat="1" ht="47.25" customHeight="1"/>
    <row r="9" s="1" customFormat="1" ht="36.75" customHeight="1"/>
    <row r="10" s="1" customFormat="1" ht="35.25" customHeigh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</sheetData>
  <phoneticPr fontId="1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</vt:lpstr>
      <vt:lpstr>Sheet3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2020-01-03T09:29:56Z</cp:lastPrinted>
  <dcterms:created xsi:type="dcterms:W3CDTF">2006-09-13T11:21:00Z</dcterms:created>
  <dcterms:modified xsi:type="dcterms:W3CDTF">2020-01-03T09:29:59Z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